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\soupisy prací\"/>
    </mc:Choice>
  </mc:AlternateContent>
  <xr:revisionPtr revIDLastSave="0" documentId="8_{5651E35C-F9CA-4617-AD09-801B8DF01CAF}" xr6:coauthVersionLast="45" xr6:coauthVersionMax="45" xr10:uidLastSave="{00000000-0000-0000-0000-000000000000}"/>
  <bookViews>
    <workbookView xWindow="28680" yWindow="-120" windowWidth="29040" windowHeight="177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0 1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000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000 1 Naklady'!$A$1:$X$58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G41" i="1"/>
  <c r="F41" i="1"/>
  <c r="G40" i="1"/>
  <c r="F40" i="1"/>
  <c r="G39" i="1"/>
  <c r="F39" i="1"/>
  <c r="G57" i="12"/>
  <c r="BA55" i="12"/>
  <c r="BA52" i="12"/>
  <c r="BA37" i="12"/>
  <c r="BA36" i="12"/>
  <c r="BA31" i="12"/>
  <c r="BA29" i="12"/>
  <c r="BA16" i="12"/>
  <c r="BA14" i="12"/>
  <c r="BA12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6" i="12"/>
  <c r="I26" i="12"/>
  <c r="K26" i="12"/>
  <c r="K25" i="12" s="1"/>
  <c r="M26" i="12"/>
  <c r="O26" i="12"/>
  <c r="Q26" i="12"/>
  <c r="V26" i="12"/>
  <c r="V25" i="12" s="1"/>
  <c r="G28" i="12"/>
  <c r="I28" i="12"/>
  <c r="K28" i="12"/>
  <c r="M28" i="12"/>
  <c r="O28" i="12"/>
  <c r="Q28" i="12"/>
  <c r="V28" i="12"/>
  <c r="G30" i="12"/>
  <c r="G25" i="12" s="1"/>
  <c r="I30" i="12"/>
  <c r="K30" i="12"/>
  <c r="O30" i="12"/>
  <c r="O25" i="12" s="1"/>
  <c r="Q30" i="12"/>
  <c r="V30" i="12"/>
  <c r="G32" i="12"/>
  <c r="M32" i="12" s="1"/>
  <c r="I32" i="12"/>
  <c r="I25" i="12" s="1"/>
  <c r="K32" i="12"/>
  <c r="O32" i="12"/>
  <c r="Q32" i="12"/>
  <c r="Q25" i="12" s="1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AF57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AE57" i="12"/>
  <c r="I20" i="1"/>
  <c r="I19" i="1"/>
  <c r="I18" i="1"/>
  <c r="I17" i="1"/>
  <c r="I16" i="1"/>
  <c r="I58" i="1"/>
  <c r="J56" i="1" s="1"/>
  <c r="J57" i="1"/>
  <c r="AZ50" i="1"/>
  <c r="AZ49" i="1"/>
  <c r="AZ48" i="1"/>
  <c r="AZ47" i="1"/>
  <c r="AZ46" i="1"/>
  <c r="AZ45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8" i="1" l="1"/>
  <c r="G28" i="1"/>
  <c r="G23" i="1"/>
  <c r="M8" i="12"/>
  <c r="G8" i="12"/>
  <c r="M51" i="12"/>
  <c r="M30" i="12"/>
  <c r="M25" i="12" s="1"/>
  <c r="J40" i="1"/>
  <c r="J39" i="1"/>
  <c r="J42" i="1" s="1"/>
  <c r="J41" i="1"/>
  <c r="H42" i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EA8762EF-9485-4637-93F1-CC084C21866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DEFA6A7-C351-4D50-A93F-51349507E08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<sst xmlns="http://schemas.openxmlformats.org/spreadsheetml/2006/main" count="372" uniqueCount="189">
  <si>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</si>
  <si>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</si>
  <si>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</si>
  <si>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</si>
  <si>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</si>
  <si>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</si>
  <si>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</si>
  <si>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</si>
  <si>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</si>
  <si>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</si>
  <si>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</si>
  <si>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</si>
  <si>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</si>
  <si>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</si>
  <si>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</si>
  <si>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</si>
  <si>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</si>
  <si>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</si>
  <si>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</si>
  <si>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</si>
  <si>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</si>
  <si>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</si>
  <si>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</si>
  <si>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</si>
  <si>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</si>
  <si>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</si>
  <si>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</si>
  <si>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</si>
  <si>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</si>
  <si>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</si>
  <si>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</si>
  <si>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</si>
  <si>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</si>
  <si>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</si>
  <si>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</si>
  <si>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</si>
  <si>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</si>
  <si>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</si>
  <si>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</si>
  <si>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</si>
  <si>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</si>
  <si>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</si>
  <si>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</si>
  <si>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</si>
  <si>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Ostatní a vedlejší náklady</t>
  </si>
  <si>
    <t>SO 000</t>
  </si>
  <si>
    <t>Objekt:</t>
  </si>
  <si>
    <t>Rozpočet:</t>
  </si>
  <si>
    <t>Ing. Ondřej  Sadílek</t>
  </si>
  <si>
    <t>181566</t>
  </si>
  <si>
    <t>Sportovně rekreační areál Vejsplachy, krytý bazén vč. infrastruktury</t>
  </si>
  <si>
    <t>Město Vrchlabí</t>
  </si>
  <si>
    <t>Zámek 1</t>
  </si>
  <si>
    <t>Vrchlabí</t>
  </si>
  <si>
    <t>54301</t>
  </si>
  <si>
    <t>00278475</t>
  </si>
  <si>
    <t>CZ00278475</t>
  </si>
  <si>
    <t>CENTROPROJEKT GROUP a.s.</t>
  </si>
  <si>
    <t>Štefánikova 167</t>
  </si>
  <si>
    <t>Zlín</t>
  </si>
  <si>
    <t>76001</t>
  </si>
  <si>
    <t>01643541</t>
  </si>
  <si>
    <t>CZ01643541</t>
  </si>
  <si>
    <t>12.8.2020</t>
  </si>
  <si>
    <t>Stavba</t>
  </si>
  <si>
    <t>Celkem za stavbu</t>
  </si>
  <si>
    <t>CZK</t>
  </si>
  <si>
    <t>#POPR</t>
  </si>
  <si>
    <t>Popis rozpočtu: 1 - Ostatní a vedlejší náklady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</si>
  <si>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</si>
  <si>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</si>
  <si>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</si>
  <si>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</si>
  <si>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</si>
  <si>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</si>
  <si>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</si>
  <si>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</si>
  <si>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</si>
  <si>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</si>
  <si>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</si>
  <si>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</si>
  <si>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</si>
  <si>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</si>
  <si>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</si>
  <si>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</si>
  <si>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</si>
  <si>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</si>
  <si>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</si>
  <si>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</si>
  <si>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</si>
  <si>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</si>
  <si>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</si>
  <si>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</si>
  <si>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</si>
  <si>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</si>
  <si>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</si>
  <si>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</si>
  <si>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</si>
  <si>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</si>
  <si>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</si>
  <si>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</si>
  <si>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</si>
  <si>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</si>
  <si>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</si>
  <si>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</si>
  <si>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</si>
  <si>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</si>
  <si>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</si>
  <si>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</si>
  <si>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</si>
  <si>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</si>
  <si>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</si>
  <si>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</si>
  <si>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</si>
  <si>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</si>
  <si>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staveniště, mycí místo pro techniku.</t>
  </si>
  <si>
    <t>POP</t>
  </si>
  <si>
    <t>005121020R</t>
  </si>
  <si>
    <t xml:space="preserve">Provoz zařízení staveniště </t>
  </si>
  <si>
    <t>Náklady na vybavení objektů zařízení staveniště, ostraha staveniště, náklady na energie spotřebované dodavatelem v rámci provozu zařízení staveniště, náklady na potřebný úklid v prostorách zařízení staveniště a mytí techniky,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</si>
  <si>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</si>
  <si>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</si>
  <si>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</si>
  <si>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</si>
  <si>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</si>
  <si>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Zajištění kompletačních  a koordinačních  činností spojených s realizací stavby a následným dáním do užívání.</t>
  </si>
  <si>
    <t>005111020R</t>
  </si>
  <si>
    <t>Vytyčení stavby</t>
  </si>
  <si>
    <t>005111021R</t>
  </si>
  <si>
    <t>Vytyčení inženýrských sítí</t>
  </si>
  <si>
    <t>VNR001</t>
  </si>
  <si>
    <t>Zbroušení živičného povrchu komunikace tl. 30 mm včetně odvozu a likvidace suti</t>
  </si>
  <si>
    <t>m2</t>
  </si>
  <si>
    <t>Vlastní</t>
  </si>
  <si>
    <t>místní komunikace : 750,000</t>
  </si>
  <si>
    <t>VV</t>
  </si>
  <si>
    <t>část parkoviště : 175,000</t>
  </si>
  <si>
    <t>VNR002</t>
  </si>
  <si>
    <t>Vyčištění zbroušené plochy a doplnění nové finální vrstvy komunikace v tl. 30 mm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</si>
  <si>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</si>
  <si>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</si>
  <si>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</si>
  <si>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</si>
  <si>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</si>
  <si>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</si>
  <si>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</si>
  <si>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</si>
  <si>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díla, včetně zajištění dokladové části.</t>
  </si>
  <si>
    <t>005211020R</t>
  </si>
  <si>
    <t>Ochrana stávajících inženýrských sítí na staveništ</t>
  </si>
  <si>
    <t>005211030R</t>
  </si>
  <si>
    <t xml:space="preserve">Dočasná dopravní opatření 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</si>
  <si>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</si>
  <si>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</si>
  <si>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</si>
  <si>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</si>
  <si>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</si>
  <si>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</si>
  <si>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005231020R</t>
  </si>
  <si>
    <t>Individuální a komplexní vyzkoušení</t>
  </si>
  <si>
    <t>dle SOD čl.2, odst.2.4. odr.9</t>
  </si>
  <si>
    <t>005231040R1</t>
  </si>
  <si>
    <t>Návod na provoz a údržbu díla</t>
  </si>
  <si>
    <t>dle SOD čl.2, odst.2.4. odr.10 včetně zaučení budoucí  obsluhy</t>
  </si>
  <si>
    <t>005241020R</t>
  </si>
  <si>
    <t xml:space="preserve">Geodetické zaměření skutečného provedení  </t>
  </si>
  <si>
    <t>Včetně zajištění průběžných geodetických prací při výstavbě včetně stavební jámy.</t>
  </si>
  <si>
    <t>005281010R</t>
  </si>
  <si>
    <t>Propagace</t>
  </si>
  <si>
    <t>Informační cedule stavby.</t>
  </si>
  <si>
    <t>ONR001</t>
  </si>
  <si>
    <t>Dílenská a výrobní dokumentace</t>
  </si>
  <si>
    <t>ONR002</t>
  </si>
  <si>
    <t>Vzorkování všech prvků, barev, povrchů a materiálů</t>
  </si>
  <si>
    <t>Se zohledněním opakovaného předkládání.</t>
  </si>
  <si>
    <t>005241020R1</t>
  </si>
  <si>
    <t>Vypracování geometrického plánu</t>
  </si>
  <si>
    <t>Včetně realizované části obsl. komunikace I.etapa.</t>
  </si>
  <si>
    <t>005241010R1</t>
  </si>
  <si>
    <t>Dokumentace změn</t>
  </si>
  <si>
    <t>Náklady na vyhotovení dokumentace změn stavby a její předání objednateli v požadované formě a požadovaném počtu.</t>
  </si>
  <si>
    <t>ONR003</t>
  </si>
  <si>
    <t>Dozor geologa, hydrogeologa, geotechnika</t>
  </si>
  <si>
    <t>hod</t>
  </si>
  <si>
    <t>ONR004</t>
  </si>
  <si>
    <t>Zkušební provoz</t>
  </si>
  <si>
    <t>Účast zhotovitele na kontrolních dnech zkušebního provozu, u kolaudačního řízení a na výzvu objednatele v rámci správních úkonů spojených se zkušebním provozem.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</si>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</sst>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/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vEIL4cxU8JZlr027k8hq01lUf7fQIZb/fNLylTsY3AVVI9e6OdVwTTl7N3wjxA7tw7NT4+LM+lwFTTn451nU8Q==" saltValue="sqoE2SgUa0iYBQJTv5kwU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3357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 t="s">
        <v>48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SUMIF(F56:F57,A16,I56:I57)+SUMIF(F56:F57,"PSU",I56:I57)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SUMIF(F56:F57,A17,I56:I57)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SUMIF(F56:F57,A18,I56:I57)</f>
        <v>0</v>
      </c>
      <c r="J18" s="81"/>
    </row>
    <row r="19" spans="1:10" ht="23.25" customHeight="1" x14ac:dyDescent="0.2">
      <c r="A19" s="198" t="s">
        <v>77</v>
      </c>
      <c r="B19" s="37" t="s">
        <v>27</v>
      </c>
      <c r="C19" s="58"/>
      <c r="D19" s="59"/>
      <c r="E19" s="79"/>
      <c r="F19" s="80"/>
      <c r="G19" s="79"/>
      <c r="H19" s="80"/>
      <c r="I19" s="79">
        <f>SUMIF(F56:F57,A19,I56:I57)</f>
        <v>0</v>
      </c>
      <c r="J19" s="81"/>
    </row>
    <row r="20" spans="1:10" ht="23.25" customHeight="1" x14ac:dyDescent="0.2">
      <c r="A20" s="198" t="s">
        <v>78</v>
      </c>
      <c r="B20" s="37" t="s">
        <v>28</v>
      </c>
      <c r="C20" s="58"/>
      <c r="D20" s="59"/>
      <c r="E20" s="79"/>
      <c r="F20" s="80"/>
      <c r="G20" s="79"/>
      <c r="H20" s="80"/>
      <c r="I20" s="79">
        <f>SUMIF(F56:F57,A20,I56:I57)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 t="s">
        <v>63</v>
      </c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64</v>
      </c>
      <c r="C39" s="148"/>
      <c r="D39" s="148"/>
      <c r="E39" s="148"/>
      <c r="F39" s="149">
        <f>'SO 000 1 Naklady'!AE57</f>
        <v>0</v>
      </c>
      <c r="G39" s="150">
        <f>'SO 000 1 Naklady'!AF57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44</v>
      </c>
      <c r="D40" s="154"/>
      <c r="E40" s="154"/>
      <c r="F40" s="155">
        <f>'SO 000 1 Naklady'!AE57</f>
        <v>0</v>
      </c>
      <c r="G40" s="156">
        <f>'SO 000 1 Naklady'!AF57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000 1 Naklady'!AE57</f>
        <v>0</v>
      </c>
      <c r="G41" s="151">
        <f>'SO 000 1 Naklady'!AF57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65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67</v>
      </c>
      <c r="B44" t="s">
        <v>68</v>
      </c>
    </row>
    <row r="45" spans="1:52" x14ac:dyDescent="0.2">
      <c r="B45" s="177" t="s">
        <v>69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Položky nenavázané na cenovou soustavu (D+M) budou oceněny kompletně včetně přesunu hmot.</v>
      </c>
    </row>
    <row r="46" spans="1:52" x14ac:dyDescent="0.2">
      <c r="B46" s="177" t="s">
        <v>70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montáže nenavázané na cenovou soustavu budou oceněny kompletně včetně přesunu hmot.</v>
      </c>
    </row>
    <row r="47" spans="1:52" x14ac:dyDescent="0.2">
      <c r="B47" s="177" t="s">
        <v>71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Dodávka materiálů (výrobků) nenavázaných na cenovou soustavu bude oceněna včetně přesunu hmot.</v>
      </c>
    </row>
    <row r="48" spans="1:52" x14ac:dyDescent="0.2">
      <c r="B48" s="177" t="s">
        <v>72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Poznámka:</v>
      </c>
    </row>
    <row r="49" spans="1:52" x14ac:dyDescent="0.2">
      <c r="B49" s="177" t="s">
        <v>73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PD znamená projektová dokumentace</v>
      </c>
    </row>
    <row r="50" spans="1:52" x14ac:dyDescent="0.2">
      <c r="B50" s="177" t="s">
        <v>74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D+M znamená dodávka a montáž</v>
      </c>
    </row>
    <row r="53" spans="1:52" ht="15.75" x14ac:dyDescent="0.25">
      <c r="B53" s="178" t="s">
        <v>75</v>
      </c>
    </row>
    <row r="55" spans="1:52" ht="25.5" customHeight="1" x14ac:dyDescent="0.2">
      <c r="A55" s="180"/>
      <c r="B55" s="183" t="s">
        <v>17</v>
      </c>
      <c r="C55" s="183" t="s">
        <v>5</v>
      </c>
      <c r="D55" s="184"/>
      <c r="E55" s="184"/>
      <c r="F55" s="185" t="s">
        <v>76</v>
      </c>
      <c r="G55" s="185"/>
      <c r="H55" s="185"/>
      <c r="I55" s="185" t="s">
        <v>29</v>
      </c>
      <c r="J55" s="185" t="s">
        <v>0</v>
      </c>
    </row>
    <row r="56" spans="1:52" ht="36.75" customHeight="1" x14ac:dyDescent="0.2">
      <c r="A56" s="181"/>
      <c r="B56" s="186" t="s">
        <v>77</v>
      </c>
      <c r="C56" s="187" t="s">
        <v>27</v>
      </c>
      <c r="D56" s="188"/>
      <c r="E56" s="188"/>
      <c r="F56" s="194" t="s">
        <v>77</v>
      </c>
      <c r="G56" s="195"/>
      <c r="H56" s="195"/>
      <c r="I56" s="195">
        <f>'SO 000 1 Naklady'!G8</f>
        <v>0</v>
      </c>
      <c r="J56" s="192" t="str">
        <f>IF(I58=0,"",I56/I58*100)</f>
        <v/>
      </c>
    </row>
    <row r="57" spans="1:52" ht="36.75" customHeight="1" x14ac:dyDescent="0.2">
      <c r="A57" s="181"/>
      <c r="B57" s="186" t="s">
        <v>78</v>
      </c>
      <c r="C57" s="187" t="s">
        <v>28</v>
      </c>
      <c r="D57" s="188"/>
      <c r="E57" s="188"/>
      <c r="F57" s="194" t="s">
        <v>78</v>
      </c>
      <c r="G57" s="195"/>
      <c r="H57" s="195"/>
      <c r="I57" s="195">
        <f>'SO 000 1 Naklady'!G25</f>
        <v>0</v>
      </c>
      <c r="J57" s="192" t="str">
        <f>IF(I58=0,"",I57/I58*100)</f>
        <v/>
      </c>
    </row>
    <row r="58" spans="1:52" ht="25.5" customHeight="1" x14ac:dyDescent="0.2">
      <c r="A58" s="182"/>
      <c r="B58" s="189" t="s">
        <v>1</v>
      </c>
      <c r="C58" s="190"/>
      <c r="D58" s="191"/>
      <c r="E58" s="191"/>
      <c r="F58" s="196"/>
      <c r="G58" s="197"/>
      <c r="H58" s="197"/>
      <c r="I58" s="197">
        <f>SUM(I56:I57)</f>
        <v>0</v>
      </c>
      <c r="J58" s="193">
        <f>SUM(J56:J57)</f>
        <v>0</v>
      </c>
    </row>
    <row r="59" spans="1:52" x14ac:dyDescent="0.2">
      <c r="F59" s="135"/>
      <c r="G59" s="135"/>
      <c r="H59" s="135"/>
      <c r="I59" s="135"/>
      <c r="J59" s="136"/>
    </row>
    <row r="60" spans="1:52" x14ac:dyDescent="0.2">
      <c r="F60" s="135"/>
      <c r="G60" s="135"/>
      <c r="H60" s="135"/>
      <c r="I60" s="135"/>
      <c r="J60" s="136"/>
    </row>
    <row r="61" spans="1:52" x14ac:dyDescent="0.2">
      <c r="F61" s="135"/>
      <c r="G61" s="135"/>
      <c r="H61" s="135"/>
      <c r="I61" s="135"/>
      <c r="J61" s="136"/>
    </row>
  </sheetData>
  <sheetProtection algorithmName="SHA-512" hashValue="cl6Sk6Xd/do9nTgTUAU+0riILtfoRxocPe6O8cnHKJuQLBiZvsM9E8CPF0CO6q3IJFxQkovgkM0J6z2H5JOSGg==" saltValue="BYVJTv4W9iWK9TFDh7cB+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6:E56"/>
    <mergeCell ref="C57:E57"/>
    <mergeCell ref="B46:J46"/>
    <mergeCell ref="B47:J47"/>
    <mergeCell ref="B48:J48"/>
    <mergeCell ref="B49:J49"/>
    <mergeCell ref="B50:J50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i0UeSHAfV+SOPsMspfx7kpXVAOE+aDkkWAdDi8AM5cduKmnRO4mfj68oAo7OfG3xWmdvTBEbY8iC6fDLLy+FXg==" saltValue="lshFqgNiArfqozTpm7Vw2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605AF-3690-469F-BB98-9670A220E24B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79</v>
      </c>
      <c r="B1" s="199"/>
      <c r="C1" s="199"/>
      <c r="D1" s="199"/>
      <c r="E1" s="199"/>
      <c r="F1" s="199"/>
      <c r="G1" s="199"/>
      <c r="AG1" t="s">
        <v>80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81</v>
      </c>
    </row>
    <row r="3" spans="1:60" ht="24.95" customHeight="1" x14ac:dyDescent="0.2">
      <c r="A3" s="200" t="s">
        <v>8</v>
      </c>
      <c r="B3" s="48" t="s">
        <v>45</v>
      </c>
      <c r="C3" s="203" t="s">
        <v>44</v>
      </c>
      <c r="D3" s="201"/>
      <c r="E3" s="201"/>
      <c r="F3" s="201"/>
      <c r="G3" s="202"/>
      <c r="AC3" s="179" t="s">
        <v>82</v>
      </c>
      <c r="AG3" t="s">
        <v>83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84</v>
      </c>
    </row>
    <row r="5" spans="1:60" x14ac:dyDescent="0.2">
      <c r="D5" s="10"/>
    </row>
    <row r="6" spans="1:60" ht="38.25" x14ac:dyDescent="0.2">
      <c r="A6" s="210" t="s">
        <v>85</v>
      </c>
      <c r="B6" s="212" t="s">
        <v>86</v>
      </c>
      <c r="C6" s="212" t="s">
        <v>87</v>
      </c>
      <c r="D6" s="211" t="s">
        <v>88</v>
      </c>
      <c r="E6" s="210" t="s">
        <v>89</v>
      </c>
      <c r="F6" s="209" t="s">
        <v>90</v>
      </c>
      <c r="G6" s="210" t="s">
        <v>29</v>
      </c>
      <c r="H6" s="213" t="s">
        <v>30</v>
      </c>
      <c r="I6" s="213" t="s">
        <v>91</v>
      </c>
      <c r="J6" s="213" t="s">
        <v>31</v>
      </c>
      <c r="K6" s="213" t="s">
        <v>92</v>
      </c>
      <c r="L6" s="213" t="s">
        <v>93</v>
      </c>
      <c r="M6" s="213" t="s">
        <v>94</v>
      </c>
      <c r="N6" s="213" t="s">
        <v>95</v>
      </c>
      <c r="O6" s="213" t="s">
        <v>96</v>
      </c>
      <c r="P6" s="213" t="s">
        <v>97</v>
      </c>
      <c r="Q6" s="213" t="s">
        <v>98</v>
      </c>
      <c r="R6" s="213" t="s">
        <v>99</v>
      </c>
      <c r="S6" s="213" t="s">
        <v>100</v>
      </c>
      <c r="T6" s="213" t="s">
        <v>101</v>
      </c>
      <c r="U6" s="213" t="s">
        <v>102</v>
      </c>
      <c r="V6" s="213" t="s">
        <v>103</v>
      </c>
      <c r="W6" s="213" t="s">
        <v>104</v>
      </c>
      <c r="X6" s="213" t="s">
        <v>105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7" t="s">
        <v>106</v>
      </c>
      <c r="B8" s="228" t="s">
        <v>77</v>
      </c>
      <c r="C8" s="251" t="s">
        <v>27</v>
      </c>
      <c r="D8" s="229"/>
      <c r="E8" s="230"/>
      <c r="F8" s="231"/>
      <c r="G8" s="231">
        <f>SUMIF(AG9:AG24,"&lt;&gt;NOR",G9:G24)</f>
        <v>0</v>
      </c>
      <c r="H8" s="231"/>
      <c r="I8" s="231">
        <f>SUM(I9:I24)</f>
        <v>0</v>
      </c>
      <c r="J8" s="231"/>
      <c r="K8" s="231">
        <f>SUM(K9:K24)</f>
        <v>0</v>
      </c>
      <c r="L8" s="231"/>
      <c r="M8" s="231">
        <f>SUM(M9:M24)</f>
        <v>0</v>
      </c>
      <c r="N8" s="231"/>
      <c r="O8" s="231">
        <f>SUM(O9:O24)</f>
        <v>0</v>
      </c>
      <c r="P8" s="231"/>
      <c r="Q8" s="231">
        <f>SUM(Q9:Q24)</f>
        <v>0</v>
      </c>
      <c r="R8" s="231"/>
      <c r="S8" s="231"/>
      <c r="T8" s="232"/>
      <c r="U8" s="226"/>
      <c r="V8" s="226">
        <f>SUM(V9:V24)</f>
        <v>0</v>
      </c>
      <c r="W8" s="226"/>
      <c r="X8" s="226"/>
      <c r="AG8" t="s">
        <v>107</v>
      </c>
    </row>
    <row r="9" spans="1:60" outlineLevel="1" x14ac:dyDescent="0.2">
      <c r="A9" s="233">
        <v>1</v>
      </c>
      <c r="B9" s="234" t="s">
        <v>108</v>
      </c>
      <c r="C9" s="252" t="s">
        <v>109</v>
      </c>
      <c r="D9" s="235" t="s">
        <v>110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 t="s">
        <v>111</v>
      </c>
      <c r="T9" s="239" t="s">
        <v>112</v>
      </c>
      <c r="U9" s="223">
        <v>0</v>
      </c>
      <c r="V9" s="223">
        <f>ROUND(E9*U9,2)</f>
        <v>0</v>
      </c>
      <c r="W9" s="223"/>
      <c r="X9" s="223" t="s">
        <v>113</v>
      </c>
      <c r="Y9" s="214"/>
      <c r="Z9" s="214"/>
      <c r="AA9" s="214"/>
      <c r="AB9" s="214"/>
      <c r="AC9" s="214"/>
      <c r="AD9" s="214"/>
      <c r="AE9" s="214"/>
      <c r="AF9" s="214"/>
      <c r="AG9" s="214" t="s">
        <v>114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3" t="s">
        <v>115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116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0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staveniště, mycí místo pro techniku.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3">
        <v>2</v>
      </c>
      <c r="B11" s="234" t="s">
        <v>117</v>
      </c>
      <c r="C11" s="252" t="s">
        <v>118</v>
      </c>
      <c r="D11" s="235" t="s">
        <v>110</v>
      </c>
      <c r="E11" s="236">
        <v>1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/>
      <c r="S11" s="238" t="s">
        <v>111</v>
      </c>
      <c r="T11" s="239" t="s">
        <v>112</v>
      </c>
      <c r="U11" s="223">
        <v>0</v>
      </c>
      <c r="V11" s="223">
        <f>ROUND(E11*U11,2)</f>
        <v>0</v>
      </c>
      <c r="W11" s="223"/>
      <c r="X11" s="223" t="s">
        <v>113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114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21"/>
      <c r="B12" s="222"/>
      <c r="C12" s="253" t="s">
        <v>119</v>
      </c>
      <c r="D12" s="241"/>
      <c r="E12" s="241"/>
      <c r="F12" s="241"/>
      <c r="G12" s="241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116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40" t="str">
        <f>C12</f>
        <v>Náklady na vybavení objektů zařízení staveniště, ostraha staveniště, náklady na energie spotřebované dodavatelem v rámci provozu zařízení staveniště, náklady na potřebný úklid v prostorách zařízení staveniště a mytí techniky,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3">
        <v>3</v>
      </c>
      <c r="B13" s="234" t="s">
        <v>120</v>
      </c>
      <c r="C13" s="252" t="s">
        <v>121</v>
      </c>
      <c r="D13" s="235" t="s">
        <v>110</v>
      </c>
      <c r="E13" s="236">
        <v>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8"/>
      <c r="S13" s="238" t="s">
        <v>111</v>
      </c>
      <c r="T13" s="239" t="s">
        <v>112</v>
      </c>
      <c r="U13" s="223">
        <v>0</v>
      </c>
      <c r="V13" s="223">
        <f>ROUND(E13*U13,2)</f>
        <v>0</v>
      </c>
      <c r="W13" s="223"/>
      <c r="X13" s="223" t="s">
        <v>113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114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53" t="s">
        <v>122</v>
      </c>
      <c r="D14" s="241"/>
      <c r="E14" s="241"/>
      <c r="F14" s="241"/>
      <c r="G14" s="241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116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0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3">
        <v>4</v>
      </c>
      <c r="B15" s="234" t="s">
        <v>123</v>
      </c>
      <c r="C15" s="252" t="s">
        <v>124</v>
      </c>
      <c r="D15" s="235" t="s">
        <v>110</v>
      </c>
      <c r="E15" s="236">
        <v>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/>
      <c r="S15" s="238" t="s">
        <v>111</v>
      </c>
      <c r="T15" s="239" t="s">
        <v>112</v>
      </c>
      <c r="U15" s="223">
        <v>0</v>
      </c>
      <c r="V15" s="223">
        <f>ROUND(E15*U15,2)</f>
        <v>0</v>
      </c>
      <c r="W15" s="223"/>
      <c r="X15" s="223" t="s">
        <v>113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114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3" t="s">
        <v>125</v>
      </c>
      <c r="D16" s="241"/>
      <c r="E16" s="241"/>
      <c r="F16" s="241"/>
      <c r="G16" s="241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116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0" t="str">
        <f>C16</f>
        <v>Zajištění kompletačních  a koordinačních  činností spojených s realizací stavby a následným dáním do užívání.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2">
        <v>5</v>
      </c>
      <c r="B17" s="243" t="s">
        <v>126</v>
      </c>
      <c r="C17" s="254" t="s">
        <v>127</v>
      </c>
      <c r="D17" s="244" t="s">
        <v>110</v>
      </c>
      <c r="E17" s="245">
        <v>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 t="s">
        <v>111</v>
      </c>
      <c r="T17" s="248" t="s">
        <v>112</v>
      </c>
      <c r="U17" s="223">
        <v>0</v>
      </c>
      <c r="V17" s="223">
        <f>ROUND(E17*U17,2)</f>
        <v>0</v>
      </c>
      <c r="W17" s="223"/>
      <c r="X17" s="223" t="s">
        <v>113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114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42">
        <v>6</v>
      </c>
      <c r="B18" s="243" t="s">
        <v>128</v>
      </c>
      <c r="C18" s="254" t="s">
        <v>129</v>
      </c>
      <c r="D18" s="244" t="s">
        <v>110</v>
      </c>
      <c r="E18" s="245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 t="s">
        <v>111</v>
      </c>
      <c r="T18" s="248" t="s">
        <v>112</v>
      </c>
      <c r="U18" s="223">
        <v>0</v>
      </c>
      <c r="V18" s="223">
        <f>ROUND(E18*U18,2)</f>
        <v>0</v>
      </c>
      <c r="W18" s="223"/>
      <c r="X18" s="223" t="s">
        <v>113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114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3">
        <v>7</v>
      </c>
      <c r="B19" s="234" t="s">
        <v>130</v>
      </c>
      <c r="C19" s="252" t="s">
        <v>131</v>
      </c>
      <c r="D19" s="235" t="s">
        <v>132</v>
      </c>
      <c r="E19" s="236">
        <v>925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8"/>
      <c r="S19" s="238" t="s">
        <v>133</v>
      </c>
      <c r="T19" s="239" t="s">
        <v>112</v>
      </c>
      <c r="U19" s="223">
        <v>0</v>
      </c>
      <c r="V19" s="223">
        <f>ROUND(E19*U19,2)</f>
        <v>0</v>
      </c>
      <c r="W19" s="223"/>
      <c r="X19" s="223" t="s">
        <v>113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114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5" t="s">
        <v>134</v>
      </c>
      <c r="D20" s="224"/>
      <c r="E20" s="225">
        <v>750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135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5" t="s">
        <v>136</v>
      </c>
      <c r="D21" s="224"/>
      <c r="E21" s="225">
        <v>175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135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3">
        <v>8</v>
      </c>
      <c r="B22" s="234" t="s">
        <v>137</v>
      </c>
      <c r="C22" s="252" t="s">
        <v>138</v>
      </c>
      <c r="D22" s="235" t="s">
        <v>132</v>
      </c>
      <c r="E22" s="236">
        <v>925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/>
      <c r="S22" s="238" t="s">
        <v>133</v>
      </c>
      <c r="T22" s="239" t="s">
        <v>112</v>
      </c>
      <c r="U22" s="223">
        <v>0</v>
      </c>
      <c r="V22" s="223">
        <f>ROUND(E22*U22,2)</f>
        <v>0</v>
      </c>
      <c r="W22" s="223"/>
      <c r="X22" s="223" t="s">
        <v>113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114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5" t="s">
        <v>134</v>
      </c>
      <c r="D23" s="224"/>
      <c r="E23" s="225">
        <v>750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135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55" t="s">
        <v>136</v>
      </c>
      <c r="D24" s="224"/>
      <c r="E24" s="225">
        <v>175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135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227" t="s">
        <v>106</v>
      </c>
      <c r="B25" s="228" t="s">
        <v>78</v>
      </c>
      <c r="C25" s="251" t="s">
        <v>28</v>
      </c>
      <c r="D25" s="229"/>
      <c r="E25" s="230"/>
      <c r="F25" s="231"/>
      <c r="G25" s="231">
        <f>SUMIF(AG26:AG55,"&lt;&gt;NOR",G26:G55)</f>
        <v>0</v>
      </c>
      <c r="H25" s="231"/>
      <c r="I25" s="231">
        <f>SUM(I26:I55)</f>
        <v>0</v>
      </c>
      <c r="J25" s="231"/>
      <c r="K25" s="231">
        <f>SUM(K26:K55)</f>
        <v>0</v>
      </c>
      <c r="L25" s="231"/>
      <c r="M25" s="231">
        <f>SUM(M26:M55)</f>
        <v>0</v>
      </c>
      <c r="N25" s="231"/>
      <c r="O25" s="231">
        <f>SUM(O26:O55)</f>
        <v>0</v>
      </c>
      <c r="P25" s="231"/>
      <c r="Q25" s="231">
        <f>SUM(Q26:Q55)</f>
        <v>0</v>
      </c>
      <c r="R25" s="231"/>
      <c r="S25" s="231"/>
      <c r="T25" s="232"/>
      <c r="U25" s="226"/>
      <c r="V25" s="226">
        <f>SUM(V26:V55)</f>
        <v>0</v>
      </c>
      <c r="W25" s="226"/>
      <c r="X25" s="226"/>
      <c r="AG25" t="s">
        <v>107</v>
      </c>
    </row>
    <row r="26" spans="1:60" outlineLevel="1" x14ac:dyDescent="0.2">
      <c r="A26" s="233">
        <v>9</v>
      </c>
      <c r="B26" s="234" t="s">
        <v>139</v>
      </c>
      <c r="C26" s="252" t="s">
        <v>140</v>
      </c>
      <c r="D26" s="235" t="s">
        <v>110</v>
      </c>
      <c r="E26" s="236">
        <v>1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/>
      <c r="S26" s="238" t="s">
        <v>111</v>
      </c>
      <c r="T26" s="239" t="s">
        <v>112</v>
      </c>
      <c r="U26" s="223">
        <v>0</v>
      </c>
      <c r="V26" s="223">
        <f>ROUND(E26*U26,2)</f>
        <v>0</v>
      </c>
      <c r="W26" s="223"/>
      <c r="X26" s="223" t="s">
        <v>113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114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3" t="s">
        <v>141</v>
      </c>
      <c r="D27" s="241"/>
      <c r="E27" s="241"/>
      <c r="F27" s="241"/>
      <c r="G27" s="241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116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3">
        <v>10</v>
      </c>
      <c r="B28" s="234" t="s">
        <v>142</v>
      </c>
      <c r="C28" s="252" t="s">
        <v>143</v>
      </c>
      <c r="D28" s="235" t="s">
        <v>110</v>
      </c>
      <c r="E28" s="236">
        <v>1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/>
      <c r="S28" s="238" t="s">
        <v>111</v>
      </c>
      <c r="T28" s="239" t="s">
        <v>112</v>
      </c>
      <c r="U28" s="223">
        <v>0</v>
      </c>
      <c r="V28" s="223">
        <f>ROUND(E28*U28,2)</f>
        <v>0</v>
      </c>
      <c r="W28" s="223"/>
      <c r="X28" s="223" t="s">
        <v>113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114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3" t="s">
        <v>144</v>
      </c>
      <c r="D29" s="241"/>
      <c r="E29" s="241"/>
      <c r="F29" s="241"/>
      <c r="G29" s="241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116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40" t="str">
        <f>C29</f>
        <v>Náklady na vyhotovení dokumentace skutečného provedení stavby a její předání objednateli v požadované formě a požadovaném počtu.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3">
        <v>11</v>
      </c>
      <c r="B30" s="234" t="s">
        <v>145</v>
      </c>
      <c r="C30" s="252" t="s">
        <v>146</v>
      </c>
      <c r="D30" s="235" t="s">
        <v>110</v>
      </c>
      <c r="E30" s="236">
        <v>1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/>
      <c r="S30" s="238" t="s">
        <v>111</v>
      </c>
      <c r="T30" s="239" t="s">
        <v>112</v>
      </c>
      <c r="U30" s="223">
        <v>0</v>
      </c>
      <c r="V30" s="223">
        <f>ROUND(E30*U30,2)</f>
        <v>0</v>
      </c>
      <c r="W30" s="223"/>
      <c r="X30" s="223" t="s">
        <v>113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114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3" t="s">
        <v>147</v>
      </c>
      <c r="D31" s="241"/>
      <c r="E31" s="241"/>
      <c r="F31" s="241"/>
      <c r="G31" s="241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116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40" t="str">
        <f>C31</f>
        <v>Náklady zhotovitele, které vzniknou v souvislosti s povinnostmi zhotovitele při předání a převzetí díla, včetně zajištění dokladové části.</v>
      </c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2">
        <v>12</v>
      </c>
      <c r="B32" s="243" t="s">
        <v>148</v>
      </c>
      <c r="C32" s="254" t="s">
        <v>149</v>
      </c>
      <c r="D32" s="244" t="s">
        <v>110</v>
      </c>
      <c r="E32" s="245">
        <v>1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21</v>
      </c>
      <c r="M32" s="247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7"/>
      <c r="S32" s="247" t="s">
        <v>111</v>
      </c>
      <c r="T32" s="248" t="s">
        <v>112</v>
      </c>
      <c r="U32" s="223">
        <v>0</v>
      </c>
      <c r="V32" s="223">
        <f>ROUND(E32*U32,2)</f>
        <v>0</v>
      </c>
      <c r="W32" s="223"/>
      <c r="X32" s="223" t="s">
        <v>113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114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2">
        <v>13</v>
      </c>
      <c r="B33" s="243" t="s">
        <v>150</v>
      </c>
      <c r="C33" s="254" t="s">
        <v>151</v>
      </c>
      <c r="D33" s="244" t="s">
        <v>110</v>
      </c>
      <c r="E33" s="245">
        <v>1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/>
      <c r="S33" s="247" t="s">
        <v>111</v>
      </c>
      <c r="T33" s="248" t="s">
        <v>112</v>
      </c>
      <c r="U33" s="223">
        <v>0</v>
      </c>
      <c r="V33" s="223">
        <f>ROUND(E33*U33,2)</f>
        <v>0</v>
      </c>
      <c r="W33" s="223"/>
      <c r="X33" s="223" t="s">
        <v>113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114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2">
        <v>14</v>
      </c>
      <c r="B34" s="243" t="s">
        <v>152</v>
      </c>
      <c r="C34" s="254" t="s">
        <v>153</v>
      </c>
      <c r="D34" s="244" t="s">
        <v>110</v>
      </c>
      <c r="E34" s="245">
        <v>1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 t="s">
        <v>111</v>
      </c>
      <c r="T34" s="248" t="s">
        <v>112</v>
      </c>
      <c r="U34" s="223">
        <v>0</v>
      </c>
      <c r="V34" s="223">
        <f>ROUND(E34*U34,2)</f>
        <v>0</v>
      </c>
      <c r="W34" s="223"/>
      <c r="X34" s="223" t="s">
        <v>113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114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3">
        <v>15</v>
      </c>
      <c r="B35" s="234" t="s">
        <v>154</v>
      </c>
      <c r="C35" s="252" t="s">
        <v>155</v>
      </c>
      <c r="D35" s="235" t="s">
        <v>110</v>
      </c>
      <c r="E35" s="236">
        <v>1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/>
      <c r="S35" s="238" t="s">
        <v>111</v>
      </c>
      <c r="T35" s="239" t="s">
        <v>112</v>
      </c>
      <c r="U35" s="223">
        <v>0</v>
      </c>
      <c r="V35" s="223">
        <f>ROUND(E35*U35,2)</f>
        <v>0</v>
      </c>
      <c r="W35" s="223"/>
      <c r="X35" s="223" t="s">
        <v>113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114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33.75" outlineLevel="1" x14ac:dyDescent="0.2">
      <c r="A36" s="221"/>
      <c r="B36" s="222"/>
      <c r="C36" s="253" t="s">
        <v>156</v>
      </c>
      <c r="D36" s="241"/>
      <c r="E36" s="241"/>
      <c r="F36" s="241"/>
      <c r="G36" s="241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116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40" t="str">
        <f>C36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21"/>
      <c r="B37" s="222"/>
      <c r="C37" s="256" t="s">
        <v>157</v>
      </c>
      <c r="D37" s="249"/>
      <c r="E37" s="249"/>
      <c r="F37" s="249"/>
      <c r="G37" s="249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116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40" t="str">
        <f>C37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3">
        <v>16</v>
      </c>
      <c r="B38" s="234" t="s">
        <v>158</v>
      </c>
      <c r="C38" s="252" t="s">
        <v>159</v>
      </c>
      <c r="D38" s="235" t="s">
        <v>110</v>
      </c>
      <c r="E38" s="236">
        <v>1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21</v>
      </c>
      <c r="M38" s="238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38"/>
      <c r="S38" s="238" t="s">
        <v>111</v>
      </c>
      <c r="T38" s="239" t="s">
        <v>112</v>
      </c>
      <c r="U38" s="223">
        <v>0</v>
      </c>
      <c r="V38" s="223">
        <f>ROUND(E38*U38,2)</f>
        <v>0</v>
      </c>
      <c r="W38" s="223"/>
      <c r="X38" s="223" t="s">
        <v>113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114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3" t="s">
        <v>160</v>
      </c>
      <c r="D39" s="241"/>
      <c r="E39" s="241"/>
      <c r="F39" s="241"/>
      <c r="G39" s="241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116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3">
        <v>17</v>
      </c>
      <c r="B40" s="234" t="s">
        <v>161</v>
      </c>
      <c r="C40" s="252" t="s">
        <v>162</v>
      </c>
      <c r="D40" s="235" t="s">
        <v>110</v>
      </c>
      <c r="E40" s="236">
        <v>1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38"/>
      <c r="S40" s="238" t="s">
        <v>133</v>
      </c>
      <c r="T40" s="239" t="s">
        <v>112</v>
      </c>
      <c r="U40" s="223">
        <v>0</v>
      </c>
      <c r="V40" s="223">
        <f>ROUND(E40*U40,2)</f>
        <v>0</v>
      </c>
      <c r="W40" s="223"/>
      <c r="X40" s="223" t="s">
        <v>113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114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3" t="s">
        <v>163</v>
      </c>
      <c r="D41" s="241"/>
      <c r="E41" s="241"/>
      <c r="F41" s="241"/>
      <c r="G41" s="241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116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3">
        <v>18</v>
      </c>
      <c r="B42" s="234" t="s">
        <v>164</v>
      </c>
      <c r="C42" s="252" t="s">
        <v>165</v>
      </c>
      <c r="D42" s="235" t="s">
        <v>110</v>
      </c>
      <c r="E42" s="236">
        <v>1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38"/>
      <c r="S42" s="238" t="s">
        <v>111</v>
      </c>
      <c r="T42" s="239" t="s">
        <v>112</v>
      </c>
      <c r="U42" s="223">
        <v>0</v>
      </c>
      <c r="V42" s="223">
        <f>ROUND(E42*U42,2)</f>
        <v>0</v>
      </c>
      <c r="W42" s="223"/>
      <c r="X42" s="223" t="s">
        <v>113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114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3" t="s">
        <v>166</v>
      </c>
      <c r="D43" s="241"/>
      <c r="E43" s="241"/>
      <c r="F43" s="241"/>
      <c r="G43" s="241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116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3">
        <v>19</v>
      </c>
      <c r="B44" s="234" t="s">
        <v>167</v>
      </c>
      <c r="C44" s="252" t="s">
        <v>168</v>
      </c>
      <c r="D44" s="235" t="s">
        <v>110</v>
      </c>
      <c r="E44" s="236">
        <v>1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38"/>
      <c r="S44" s="238" t="s">
        <v>111</v>
      </c>
      <c r="T44" s="239" t="s">
        <v>112</v>
      </c>
      <c r="U44" s="223">
        <v>0</v>
      </c>
      <c r="V44" s="223">
        <f>ROUND(E44*U44,2)</f>
        <v>0</v>
      </c>
      <c r="W44" s="223"/>
      <c r="X44" s="223" t="s">
        <v>113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114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53" t="s">
        <v>169</v>
      </c>
      <c r="D45" s="241"/>
      <c r="E45" s="241"/>
      <c r="F45" s="241"/>
      <c r="G45" s="241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116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42">
        <v>20</v>
      </c>
      <c r="B46" s="243" t="s">
        <v>170</v>
      </c>
      <c r="C46" s="254" t="s">
        <v>171</v>
      </c>
      <c r="D46" s="244" t="s">
        <v>110</v>
      </c>
      <c r="E46" s="245">
        <v>1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21</v>
      </c>
      <c r="M46" s="247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7"/>
      <c r="S46" s="247" t="s">
        <v>133</v>
      </c>
      <c r="T46" s="248" t="s">
        <v>112</v>
      </c>
      <c r="U46" s="223">
        <v>0</v>
      </c>
      <c r="V46" s="223">
        <f>ROUND(E46*U46,2)</f>
        <v>0</v>
      </c>
      <c r="W46" s="223"/>
      <c r="X46" s="223" t="s">
        <v>113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114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3">
        <v>21</v>
      </c>
      <c r="B47" s="234" t="s">
        <v>172</v>
      </c>
      <c r="C47" s="252" t="s">
        <v>173</v>
      </c>
      <c r="D47" s="235" t="s">
        <v>110</v>
      </c>
      <c r="E47" s="236">
        <v>1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21</v>
      </c>
      <c r="M47" s="238">
        <f>G47*(1+L47/100)</f>
        <v>0</v>
      </c>
      <c r="N47" s="238">
        <v>0</v>
      </c>
      <c r="O47" s="238">
        <f>ROUND(E47*N47,2)</f>
        <v>0</v>
      </c>
      <c r="P47" s="238">
        <v>0</v>
      </c>
      <c r="Q47" s="238">
        <f>ROUND(E47*P47,2)</f>
        <v>0</v>
      </c>
      <c r="R47" s="238"/>
      <c r="S47" s="238" t="s">
        <v>133</v>
      </c>
      <c r="T47" s="239" t="s">
        <v>112</v>
      </c>
      <c r="U47" s="223">
        <v>0</v>
      </c>
      <c r="V47" s="223">
        <f>ROUND(E47*U47,2)</f>
        <v>0</v>
      </c>
      <c r="W47" s="223"/>
      <c r="X47" s="223" t="s">
        <v>113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114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3" t="s">
        <v>174</v>
      </c>
      <c r="D48" s="241"/>
      <c r="E48" s="241"/>
      <c r="F48" s="241"/>
      <c r="G48" s="241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116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3">
        <v>22</v>
      </c>
      <c r="B49" s="234" t="s">
        <v>175</v>
      </c>
      <c r="C49" s="252" t="s">
        <v>176</v>
      </c>
      <c r="D49" s="235" t="s">
        <v>110</v>
      </c>
      <c r="E49" s="236">
        <v>1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38"/>
      <c r="S49" s="238" t="s">
        <v>133</v>
      </c>
      <c r="T49" s="239" t="s">
        <v>112</v>
      </c>
      <c r="U49" s="223">
        <v>0</v>
      </c>
      <c r="V49" s="223">
        <f>ROUND(E49*U49,2)</f>
        <v>0</v>
      </c>
      <c r="W49" s="223"/>
      <c r="X49" s="223" t="s">
        <v>113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114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3" t="s">
        <v>177</v>
      </c>
      <c r="D50" s="241"/>
      <c r="E50" s="241"/>
      <c r="F50" s="241"/>
      <c r="G50" s="241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116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3">
        <v>23</v>
      </c>
      <c r="B51" s="234" t="s">
        <v>178</v>
      </c>
      <c r="C51" s="252" t="s">
        <v>179</v>
      </c>
      <c r="D51" s="235" t="s">
        <v>110</v>
      </c>
      <c r="E51" s="236">
        <v>1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0</v>
      </c>
      <c r="O51" s="238">
        <f>ROUND(E51*N51,2)</f>
        <v>0</v>
      </c>
      <c r="P51" s="238">
        <v>0</v>
      </c>
      <c r="Q51" s="238">
        <f>ROUND(E51*P51,2)</f>
        <v>0</v>
      </c>
      <c r="R51" s="238"/>
      <c r="S51" s="238" t="s">
        <v>133</v>
      </c>
      <c r="T51" s="239" t="s">
        <v>112</v>
      </c>
      <c r="U51" s="223">
        <v>0</v>
      </c>
      <c r="V51" s="223">
        <f>ROUND(E51*U51,2)</f>
        <v>0</v>
      </c>
      <c r="W51" s="223"/>
      <c r="X51" s="223" t="s">
        <v>113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114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3" t="s">
        <v>180</v>
      </c>
      <c r="D52" s="241"/>
      <c r="E52" s="241"/>
      <c r="F52" s="241"/>
      <c r="G52" s="241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116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40" t="str">
        <f>C52</f>
        <v>Náklady na vyhotovení dokumentace změn stavby a její předání objednateli v požadované formě a požadovaném počtu.</v>
      </c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42">
        <v>24</v>
      </c>
      <c r="B53" s="243" t="s">
        <v>181</v>
      </c>
      <c r="C53" s="254" t="s">
        <v>182</v>
      </c>
      <c r="D53" s="244" t="s">
        <v>183</v>
      </c>
      <c r="E53" s="245">
        <v>70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/>
      <c r="S53" s="247" t="s">
        <v>133</v>
      </c>
      <c r="T53" s="248" t="s">
        <v>112</v>
      </c>
      <c r="U53" s="223">
        <v>0</v>
      </c>
      <c r="V53" s="223">
        <f>ROUND(E53*U53,2)</f>
        <v>0</v>
      </c>
      <c r="W53" s="223"/>
      <c r="X53" s="223" t="s">
        <v>113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114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3">
        <v>25</v>
      </c>
      <c r="B54" s="234" t="s">
        <v>184</v>
      </c>
      <c r="C54" s="252" t="s">
        <v>185</v>
      </c>
      <c r="D54" s="235" t="s">
        <v>183</v>
      </c>
      <c r="E54" s="236">
        <v>100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8"/>
      <c r="S54" s="238" t="s">
        <v>133</v>
      </c>
      <c r="T54" s="239" t="s">
        <v>112</v>
      </c>
      <c r="U54" s="223">
        <v>0</v>
      </c>
      <c r="V54" s="223">
        <f>ROUND(E54*U54,2)</f>
        <v>0</v>
      </c>
      <c r="W54" s="223"/>
      <c r="X54" s="223" t="s">
        <v>113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114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 x14ac:dyDescent="0.2">
      <c r="A55" s="221"/>
      <c r="B55" s="222"/>
      <c r="C55" s="253" t="s">
        <v>186</v>
      </c>
      <c r="D55" s="241"/>
      <c r="E55" s="241"/>
      <c r="F55" s="241"/>
      <c r="G55" s="241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116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40" t="str">
        <f>C55</f>
        <v>Účast zhotovitele na kontrolních dnech zkušebního provozu, u kolaudačního řízení a na výzvu objednatele v rámci správních úkonů spojených se zkušebním provozem.</v>
      </c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3"/>
      <c r="B56" s="4"/>
      <c r="C56" s="257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v>15</v>
      </c>
      <c r="AF56">
        <v>21</v>
      </c>
      <c r="AG56" t="s">
        <v>93</v>
      </c>
    </row>
    <row r="57" spans="1:60" x14ac:dyDescent="0.2">
      <c r="A57" s="217"/>
      <c r="B57" s="218" t="s">
        <v>29</v>
      </c>
      <c r="C57" s="258"/>
      <c r="D57" s="219"/>
      <c r="E57" s="220"/>
      <c r="F57" s="220"/>
      <c r="G57" s="250">
        <f>G8+G25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f>SUMIF(L7:L55,AE56,G7:G55)</f>
        <v>0</v>
      </c>
      <c r="AF57">
        <f>SUMIF(L7:L55,AF56,G7:G55)</f>
        <v>0</v>
      </c>
      <c r="AG57" t="s">
        <v>187</v>
      </c>
    </row>
    <row r="58" spans="1:60" x14ac:dyDescent="0.2">
      <c r="C58" s="259"/>
      <c r="D58" s="10"/>
      <c r="AG58" t="s">
        <v>188</v>
      </c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pdX79ywt2CkvgKk2eric6FLdKkn6j7TxpfavpHCQzAZN39PCZ2TDWfMkB+jlR7EHXIYvb+ICjNqGDJELLwYBQ==" saltValue="/in2wjlpWgNBGHmytsghpw==" spinCount="100000" sheet="1"/>
  <mergeCells count="21">
    <mergeCell ref="C50:G50"/>
    <mergeCell ref="C52:G52"/>
    <mergeCell ref="C55:G55"/>
    <mergeCell ref="C37:G37"/>
    <mergeCell ref="C39:G39"/>
    <mergeCell ref="C41:G41"/>
    <mergeCell ref="C43:G43"/>
    <mergeCell ref="C45:G45"/>
    <mergeCell ref="C48:G48"/>
    <mergeCell ref="C14:G14"/>
    <mergeCell ref="C16:G16"/>
    <mergeCell ref="C27:G27"/>
    <mergeCell ref="C29:G29"/>
    <mergeCell ref="C31:G31"/>
    <mergeCell ref="C36:G3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000 1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000 1 Naklady'!Názvy_tisku</vt:lpstr>
      <vt:lpstr>oadresa</vt:lpstr>
      <vt:lpstr>Stavba!Objednatel</vt:lpstr>
      <vt:lpstr>Stavba!Objekt</vt:lpstr>
      <vt:lpstr>'SO 000 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2020-08-12T14:11:26Z</dcterms:modified>
</cp:coreProperties>
</file>